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Embudo" sheetId="2" state="visible" r:id="rId2"/>
    <sheet xmlns:r="http://schemas.openxmlformats.org/officeDocument/2006/relationships" name="Etapas" sheetId="3" state="visible" r:id="rId3"/>
    <sheet xmlns:r="http://schemas.openxmlformats.org/officeDocument/2006/relationships" name="Actividad" sheetId="4" state="visible" r:id="rId4"/>
    <sheet xmlns:r="http://schemas.openxmlformats.org/officeDocument/2006/relationships" name="Comisiones y descuent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"/>
    <numFmt numFmtId="167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9" fontId="0" fillId="3" borderId="0" pivotButton="0" quotePrefix="0" xfId="0"/>
    <xf numFmtId="166" fontId="0" fillId="0" borderId="0" pivotButton="0" quotePrefix="0" xfId="0"/>
    <xf numFmtId="0" fontId="4" fillId="0" borderId="0" pivotButton="0" quotePrefix="0" xfId="0"/>
    <xf numFmtId="4" fontId="0" fillId="3" borderId="0" pivotButton="0" quotePrefix="0" xfId="0"/>
    <xf numFmtId="167" fontId="0" fillId="3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Embudo" displayName="tblEmbudo" ref="A1:M7" headerRowCount="1">
  <autoFilter ref="A1:M7"/>
  <tableColumns count="13">
    <tableColumn id="1" name="Empresa"/>
    <tableColumn id="2" name="Contacto"/>
    <tableColumn id="3" name="Fuente"/>
    <tableColumn id="4" name="Importe"/>
    <tableColumn id="5" name="Etapa"/>
    <tableColumn id="6" name="Probabilidad"/>
    <tableColumn id="7" name="Ponderado"/>
    <tableColumn id="8" name="Fecha creación"/>
    <tableColumn id="9" name="Fecha prevista cierre"/>
    <tableColumn id="10" name="Próximo paso"/>
    <tableColumn id="11" name="Fecha próximo paso"/>
    <tableColumn id="12" name="Estado"/>
    <tableColumn id="13" name="Motivo de pérdid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ventas · Curso de ventas</t>
        </is>
      </c>
    </row>
    <row r="3">
      <c r="A3" t="inlineStr">
        <is>
          <t>Embudo: tu CRM básico con previsión ponderada (lecciones 3 y 11).</t>
        </is>
      </c>
    </row>
    <row r="4">
      <c r="A4" t="inlineStr">
        <is>
          <t>Actividad: de tu meta a las llamadas y reuniones por semana (lecciones 3 y 12).</t>
        </is>
      </c>
    </row>
    <row r="5">
      <c r="A5" t="inlineStr">
        <is>
          <t>Comisiones y Descuentos: calcula comisiones y el costo real de un descuento (lecciones 9 y 12).</t>
        </is>
      </c>
    </row>
    <row r="6">
      <c r="A6" t="inlineStr">
        <is>
          <t>Completa las celdas amarillas.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1" customWidth="1" min="4" max="4"/>
    <col width="15" customWidth="1" min="5" max="5"/>
    <col width="12" customWidth="1" min="6" max="6"/>
    <col width="12" customWidth="1" min="7" max="7"/>
    <col width="14" customWidth="1" min="8" max="8"/>
    <col width="16" customWidth="1" min="9" max="9"/>
    <col width="34" customWidth="1" min="10" max="10"/>
    <col width="16" customWidth="1" min="11" max="11"/>
    <col width="10" customWidth="1" min="12" max="12"/>
    <col width="16" customWidth="1" min="13" max="13"/>
    <col width="28" customWidth="1" min="15" max="15"/>
    <col width="14" customWidth="1" min="16" max="16"/>
  </cols>
  <sheetData>
    <row r="1">
      <c r="A1" s="2" t="inlineStr">
        <is>
          <t>Empresa</t>
        </is>
      </c>
      <c r="B1" s="2" t="inlineStr">
        <is>
          <t>Contacto</t>
        </is>
      </c>
      <c r="C1" s="2" t="inlineStr">
        <is>
          <t>Fuente</t>
        </is>
      </c>
      <c r="D1" s="2" t="inlineStr">
        <is>
          <t>Importe</t>
        </is>
      </c>
      <c r="E1" s="2" t="inlineStr">
        <is>
          <t>Etapa</t>
        </is>
      </c>
      <c r="F1" s="2" t="inlineStr">
        <is>
          <t>Probabilidad</t>
        </is>
      </c>
      <c r="G1" s="2" t="inlineStr">
        <is>
          <t>Ponderado</t>
        </is>
      </c>
      <c r="H1" s="2" t="inlineStr">
        <is>
          <t>Fecha creación</t>
        </is>
      </c>
      <c r="I1" s="2" t="inlineStr">
        <is>
          <t>Fecha prevista cierre</t>
        </is>
      </c>
      <c r="J1" s="2" t="inlineStr">
        <is>
          <t>Próximo paso</t>
        </is>
      </c>
      <c r="K1" s="2" t="inlineStr">
        <is>
          <t>Fecha próximo paso</t>
        </is>
      </c>
      <c r="L1" s="2" t="inlineStr">
        <is>
          <t>Estado</t>
        </is>
      </c>
      <c r="M1" s="2" t="inlineStr">
        <is>
          <t>Motivo de pérdida</t>
        </is>
      </c>
      <c r="O1" s="3" t="inlineStr">
        <is>
          <t>Resumen</t>
        </is>
      </c>
    </row>
    <row r="2">
      <c r="A2" t="inlineStr">
        <is>
          <t>Ferretería Huamán</t>
        </is>
      </c>
      <c r="B2" t="inlineStr">
        <is>
          <t>Rosa Huamán</t>
        </is>
      </c>
      <c r="C2" t="inlineStr">
        <is>
          <t>Referido</t>
        </is>
      </c>
      <c r="D2" s="4" t="n">
        <v>6000</v>
      </c>
      <c r="E2" t="inlineStr">
        <is>
          <t>Propuesta</t>
        </is>
      </c>
      <c r="F2" s="5">
        <f>IFERROR(VLOOKUP(E2,Etapas!$A$2:$B$7,2,FALSE),0)</f>
        <v/>
      </c>
      <c r="G2" s="4">
        <f>D2*F2</f>
        <v/>
      </c>
      <c r="H2" s="6" t="n">
        <v>46305</v>
      </c>
      <c r="I2" s="6" t="n">
        <v>46341</v>
      </c>
      <c r="J2" t="inlineStr">
        <is>
          <t>Presentar propuesta al gerente</t>
        </is>
      </c>
      <c r="K2" s="6" t="n">
        <v>46331</v>
      </c>
      <c r="L2" t="inlineStr">
        <is>
          <t>Abierta</t>
        </is>
      </c>
      <c r="O2" t="inlineStr">
        <is>
          <t>Valor del embudo abierto</t>
        </is>
      </c>
      <c r="P2" s="4">
        <f>SUMIFS(tblEmbudo[Importe],tblEmbudo[Estado],"Abierta")</f>
        <v/>
      </c>
    </row>
    <row r="3">
      <c r="A3" t="inlineStr">
        <is>
          <t>Distribuidora Ramos</t>
        </is>
      </c>
      <c r="B3" t="inlineStr">
        <is>
          <t>Andrés Ramos</t>
        </is>
      </c>
      <c r="C3" t="inlineStr">
        <is>
          <t>LinkedIn</t>
        </is>
      </c>
      <c r="D3" s="4" t="n">
        <v>5000</v>
      </c>
      <c r="E3" t="inlineStr">
        <is>
          <t>Descubrimiento</t>
        </is>
      </c>
      <c r="F3" s="5">
        <f>IFERROR(VLOOKUP(E3,Etapas!$A$2:$B$7,2,FALSE),0)</f>
        <v/>
      </c>
      <c r="G3" s="4">
        <f>D3*F3</f>
        <v/>
      </c>
      <c r="H3" s="6" t="n">
        <v>46315</v>
      </c>
      <c r="I3" s="6" t="n">
        <v>46366</v>
      </c>
      <c r="J3" t="inlineStr">
        <is>
          <t>Reunión de descubrimiento con contador</t>
        </is>
      </c>
      <c r="K3" s="6" t="n">
        <v>46330</v>
      </c>
      <c r="L3" t="inlineStr">
        <is>
          <t>Abierta</t>
        </is>
      </c>
      <c r="O3" t="inlineStr">
        <is>
          <t>Previsión ponderada</t>
        </is>
      </c>
      <c r="P3" s="4">
        <f>SUMIFS(tblEmbudo[Ponderado],tblEmbudo[Estado],"Abierta")</f>
        <v/>
      </c>
    </row>
    <row r="4">
      <c r="A4" t="inlineStr">
        <is>
          <t>Minimarket El Sol</t>
        </is>
      </c>
      <c r="B4" t="inlineStr">
        <is>
          <t>Lucía Paredes</t>
        </is>
      </c>
      <c r="C4" t="inlineStr">
        <is>
          <t>Web</t>
        </is>
      </c>
      <c r="D4" s="4" t="n">
        <v>2500</v>
      </c>
      <c r="E4" t="inlineStr">
        <is>
          <t>Negociación</t>
        </is>
      </c>
      <c r="F4" s="5">
        <f>IFERROR(VLOOKUP(E4,Etapas!$A$2:$B$7,2,FALSE),0)</f>
        <v/>
      </c>
      <c r="G4" s="4">
        <f>D4*F4</f>
        <v/>
      </c>
      <c r="H4" s="6" t="n">
        <v>46293</v>
      </c>
      <c r="I4" s="6" t="n">
        <v>46334</v>
      </c>
      <c r="J4" t="inlineStr">
        <is>
          <t>Enviar contrato</t>
        </is>
      </c>
      <c r="K4" s="6" t="n">
        <v>46329</v>
      </c>
      <c r="L4" t="inlineStr">
        <is>
          <t>Abierta</t>
        </is>
      </c>
      <c r="O4" t="inlineStr">
        <is>
          <t>Tasa de cierre</t>
        </is>
      </c>
      <c r="P4" s="5">
        <f>IFERROR(COUNTIF(tblEmbudo[Estado],"Ganada")/(COUNTIF(tblEmbudo[Estado],"Ganada")+COUNTIF(tblEmbudo[Estado],"Perdida")),0)</f>
        <v/>
      </c>
    </row>
    <row r="5">
      <c r="A5" t="inlineStr">
        <is>
          <t>Bodega Santa Rosa</t>
        </is>
      </c>
      <c r="B5" t="inlineStr">
        <is>
          <t>Jorge Ccama</t>
        </is>
      </c>
      <c r="C5" t="inlineStr">
        <is>
          <t>Llamada en frío</t>
        </is>
      </c>
      <c r="D5" s="4" t="n">
        <v>1800</v>
      </c>
      <c r="E5" t="inlineStr">
        <is>
          <t>Calificada</t>
        </is>
      </c>
      <c r="F5" s="5">
        <f>IFERROR(VLOOKUP(E5,Etapas!$A$2:$B$7,2,FALSE),0)</f>
        <v/>
      </c>
      <c r="G5" s="4">
        <f>D5*F5</f>
        <v/>
      </c>
      <c r="H5" s="6" t="n">
        <v>46320</v>
      </c>
      <c r="I5" s="6" t="n">
        <v>46376</v>
      </c>
      <c r="J5" t="inlineStr">
        <is>
          <t>Agendar reunión</t>
        </is>
      </c>
      <c r="K5" s="6" t="n">
        <v>46332</v>
      </c>
      <c r="L5" t="inlineStr">
        <is>
          <t>Abierta</t>
        </is>
      </c>
      <c r="O5" t="inlineStr">
        <is>
          <t>Abiertas sin próximo paso</t>
        </is>
      </c>
      <c r="P5">
        <f>COUNTIFS(tblEmbudo[Estado],"Abierta",tblEmbudo[Próximo paso],"")</f>
        <v/>
      </c>
    </row>
    <row r="6">
      <c r="A6" t="inlineStr">
        <is>
          <t>Comercial Andina</t>
        </is>
      </c>
      <c r="B6" t="inlineStr">
        <is>
          <t>Paola Díaz</t>
        </is>
      </c>
      <c r="C6" t="inlineStr">
        <is>
          <t>Evento</t>
        </is>
      </c>
      <c r="D6" s="4" t="n">
        <v>7000</v>
      </c>
      <c r="E6" t="inlineStr">
        <is>
          <t>Perdida</t>
        </is>
      </c>
      <c r="F6" s="5">
        <f>IFERROR(VLOOKUP(E6,Etapas!$A$2:$B$7,2,FALSE),0)</f>
        <v/>
      </c>
      <c r="G6" s="4">
        <f>D6*F6</f>
        <v/>
      </c>
      <c r="H6" s="6" t="n">
        <v>46235</v>
      </c>
      <c r="I6" s="6" t="n">
        <v>46296</v>
      </c>
      <c r="K6" s="6" t="n"/>
      <c r="L6" t="inlineStr">
        <is>
          <t>Perdida</t>
        </is>
      </c>
      <c r="M6" t="inlineStr">
        <is>
          <t>Precio</t>
        </is>
      </c>
    </row>
    <row r="7">
      <c r="A7" t="inlineStr">
        <is>
          <t>Librería Central</t>
        </is>
      </c>
      <c r="B7" t="inlineStr">
        <is>
          <t>Hugo León</t>
        </is>
      </c>
      <c r="C7" t="inlineStr">
        <is>
          <t>Referido</t>
        </is>
      </c>
      <c r="D7" s="4" t="n">
        <v>3200</v>
      </c>
      <c r="E7" t="inlineStr">
        <is>
          <t>Ganada</t>
        </is>
      </c>
      <c r="F7" s="5">
        <f>IFERROR(VLOOKUP(E7,Etapas!$A$2:$B$7,2,FALSE),0)</f>
        <v/>
      </c>
      <c r="G7" s="4">
        <f>D7*F7</f>
        <v/>
      </c>
      <c r="H7" s="6" t="n">
        <v>46249</v>
      </c>
      <c r="I7" s="6" t="n">
        <v>46295</v>
      </c>
      <c r="K7" s="6" t="n"/>
      <c r="L7" t="inlineStr">
        <is>
          <t>Ganada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2" t="inlineStr">
        <is>
          <t>Etapa</t>
        </is>
      </c>
      <c r="B1" s="2" t="inlineStr">
        <is>
          <t>Probabilidad</t>
        </is>
      </c>
    </row>
    <row r="2">
      <c r="A2" t="inlineStr">
        <is>
          <t>Calificada</t>
        </is>
      </c>
      <c r="B2" t="n">
        <v>0.1</v>
      </c>
    </row>
    <row r="3">
      <c r="A3" t="inlineStr">
        <is>
          <t>Descubrimiento</t>
        </is>
      </c>
      <c r="B3" t="n">
        <v>0.25</v>
      </c>
    </row>
    <row r="4">
      <c r="A4" t="inlineStr">
        <is>
          <t>Propuesta</t>
        </is>
      </c>
      <c r="B4" t="n">
        <v>0.5</v>
      </c>
    </row>
    <row r="5">
      <c r="A5" t="inlineStr">
        <is>
          <t>Negociación</t>
        </is>
      </c>
      <c r="B5" t="n">
        <v>0.75</v>
      </c>
    </row>
    <row r="6">
      <c r="A6" t="inlineStr">
        <is>
          <t>Ganada</t>
        </is>
      </c>
      <c r="B6" t="n">
        <v>1</v>
      </c>
    </row>
    <row r="7">
      <c r="A7" t="inlineStr">
        <is>
          <t>Perdida</t>
        </is>
      </c>
      <c r="B7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</cols>
  <sheetData>
    <row r="1">
      <c r="A1" t="inlineStr">
        <is>
          <t>Clientes nuevos que quieres al mes</t>
        </is>
      </c>
      <c r="B1" s="7" t="n">
        <v>7</v>
      </c>
    </row>
    <row r="2">
      <c r="A2" t="inlineStr">
        <is>
          <t>Tasa de cierre de propuestas</t>
        </is>
      </c>
      <c r="B2" s="8" t="n">
        <v>0.3</v>
      </c>
    </row>
    <row r="3">
      <c r="A3" t="inlineStr">
        <is>
          <t>% de reuniones que llegan a propuesta</t>
        </is>
      </c>
      <c r="B3" s="8" t="n">
        <v>0.5</v>
      </c>
    </row>
    <row r="4">
      <c r="A4" t="inlineStr">
        <is>
          <t>% de conversaciones que aceptan reunión</t>
        </is>
      </c>
      <c r="B4" s="8" t="n">
        <v>0.25</v>
      </c>
    </row>
    <row r="5">
      <c r="A5" t="inlineStr">
        <is>
          <t>% de intentos que contestan</t>
        </is>
      </c>
      <c r="B5" s="8" t="n">
        <v>0.4</v>
      </c>
    </row>
    <row r="6">
      <c r="A6" t="inlineStr">
        <is>
          <t>Días laborables al mes</t>
        </is>
      </c>
      <c r="B6" s="7" t="n">
        <v>20</v>
      </c>
    </row>
    <row r="7">
      <c r="A7" s="3" t="inlineStr">
        <is>
          <t>Propuestas al mes</t>
        </is>
      </c>
      <c r="B7" s="9">
        <f>B1/B2</f>
        <v/>
      </c>
    </row>
    <row r="8">
      <c r="A8" s="3" t="inlineStr">
        <is>
          <t>Reuniones al mes</t>
        </is>
      </c>
      <c r="B8" s="9">
        <f>B7/B3</f>
        <v/>
      </c>
    </row>
    <row r="9">
      <c r="A9" s="3" t="inlineStr">
        <is>
          <t>Conversaciones al mes</t>
        </is>
      </c>
      <c r="B9" s="9">
        <f>B8/B4</f>
        <v/>
      </c>
    </row>
    <row r="10">
      <c r="A10" s="3" t="inlineStr">
        <is>
          <t>Intentos de contacto al mes</t>
        </is>
      </c>
      <c r="B10" s="9">
        <f>B9/B5</f>
        <v/>
      </c>
    </row>
    <row r="11">
      <c r="A11" s="3" t="inlineStr">
        <is>
          <t>Intentos de contacto por día</t>
        </is>
      </c>
      <c r="B11" s="9">
        <f>B10/B6</f>
        <v/>
      </c>
    </row>
    <row r="12">
      <c r="A12" s="3" t="inlineStr">
        <is>
          <t>Reuniones por semana</t>
        </is>
      </c>
      <c r="B12" s="9">
        <f>B8/4.3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0" t="inlineStr">
        <is>
          <t>COMISIONES</t>
        </is>
      </c>
    </row>
    <row r="2">
      <c r="A2" t="inlineStr">
        <is>
          <t>Meta mensual</t>
        </is>
      </c>
      <c r="B2" s="11" t="n">
        <v>50000</v>
      </c>
    </row>
    <row r="3">
      <c r="A3" t="inlineStr">
        <is>
          <t>Ventas del mes</t>
        </is>
      </c>
      <c r="B3" s="11" t="n">
        <v>60000</v>
      </c>
    </row>
    <row r="4">
      <c r="A4" t="inlineStr">
        <is>
          <t>Comisión hasta la meta</t>
        </is>
      </c>
      <c r="B4" s="12" t="n">
        <v>0.05</v>
      </c>
    </row>
    <row r="5">
      <c r="A5" t="inlineStr">
        <is>
          <t>Comisión sobre el exceso</t>
        </is>
      </c>
      <c r="B5" s="12" t="n">
        <v>0.08</v>
      </c>
    </row>
    <row r="6">
      <c r="A6" s="3" t="inlineStr">
        <is>
          <t>Comisión total</t>
        </is>
      </c>
      <c r="B6" s="4">
        <f>MIN(B3,B2)*B4+MAX(B3-B2,0)*B5</f>
        <v/>
      </c>
    </row>
    <row r="8">
      <c r="A8" s="10" t="inlineStr">
        <is>
          <t>COSTO DE UN DESCUENTO</t>
        </is>
      </c>
    </row>
    <row r="9">
      <c r="A9" t="inlineStr">
        <is>
          <t>Margen bruto actual</t>
        </is>
      </c>
      <c r="B9" s="12" t="n">
        <v>0.3</v>
      </c>
    </row>
    <row r="10">
      <c r="A10" t="inlineStr">
        <is>
          <t>Descuento que te piden</t>
        </is>
      </c>
      <c r="B10" s="12" t="n">
        <v>0.1</v>
      </c>
    </row>
    <row r="11">
      <c r="A11" s="3" t="inlineStr">
        <is>
          <t>Aumento de ventas necesario para ganar lo mismo</t>
        </is>
      </c>
      <c r="B11" s="13">
        <f>IFERROR(B9/(B9-B10)-1,"El descuento supera el margen")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2026-10-31T13:55:36Z</dcterms:created>
  <dcterms:modified xmlns:dcterms="http://purl.org/dc/terms/" xmlns:xsi="http://www.w3.org/2001/XMLSchema-instance" xsi:type="dcterms:W3CDTF">2026-10-31T13:55:36Z</dcterms:modified>
</cp:coreProperties>
</file>